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allard\Desktop\Personal\Analysis\"/>
    </mc:Choice>
  </mc:AlternateContent>
  <bookViews>
    <workbookView xWindow="0" yWindow="0" windowWidth="20490" windowHeight="7530"/>
  </bookViews>
  <sheets>
    <sheet name="Hotel Data" sheetId="1" r:id="rId1"/>
    <sheet name="Hotel Data Pivot Table" sheetId="3" r:id="rId2"/>
  </sheets>
  <calcPr calcId="171027" concurrentCalc="0"/>
  <pivotCaches>
    <pivotCache cacheId="3" r:id="rId3"/>
  </pivotCache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1" i="1"/>
  <c r="J11" i="1"/>
  <c r="G39" i="1"/>
  <c r="F39" i="1"/>
  <c r="H39" i="1"/>
  <c r="G40" i="1"/>
  <c r="F40" i="1"/>
  <c r="H40" i="1"/>
  <c r="E41" i="1"/>
  <c r="G41" i="1"/>
  <c r="F41" i="1"/>
  <c r="H41" i="1"/>
  <c r="G42" i="1"/>
  <c r="F42" i="1"/>
  <c r="H42" i="1"/>
  <c r="E43" i="1"/>
  <c r="G43" i="1"/>
  <c r="H43" i="1"/>
  <c r="G44" i="1"/>
  <c r="F44" i="1"/>
  <c r="H44" i="1"/>
  <c r="G45" i="1"/>
  <c r="F45" i="1"/>
  <c r="H45" i="1"/>
  <c r="G46" i="1"/>
  <c r="F46" i="1"/>
  <c r="H46" i="1"/>
  <c r="G47" i="1"/>
  <c r="F47" i="1"/>
  <c r="H47" i="1"/>
  <c r="G48" i="1"/>
  <c r="F48" i="1"/>
  <c r="H48" i="1"/>
  <c r="G49" i="1"/>
  <c r="H49" i="1"/>
  <c r="G50" i="1"/>
  <c r="H50" i="1"/>
  <c r="G51" i="1"/>
  <c r="F51" i="1"/>
  <c r="H51" i="1"/>
  <c r="G52" i="1"/>
  <c r="F52" i="1"/>
  <c r="H52" i="1"/>
  <c r="G12" i="1"/>
  <c r="F12" i="1"/>
  <c r="H12" i="1"/>
  <c r="G13" i="1"/>
  <c r="F13" i="1"/>
  <c r="H13" i="1"/>
  <c r="G14" i="1"/>
  <c r="F14" i="1"/>
  <c r="H14" i="1"/>
  <c r="G15" i="1"/>
  <c r="F15" i="1"/>
  <c r="H15" i="1"/>
  <c r="G16" i="1"/>
  <c r="F16" i="1"/>
  <c r="H16" i="1"/>
  <c r="G17" i="1"/>
  <c r="F17" i="1"/>
  <c r="H17" i="1"/>
  <c r="G18" i="1"/>
  <c r="F18" i="1"/>
  <c r="H18" i="1"/>
  <c r="G19" i="1"/>
  <c r="F19" i="1"/>
  <c r="H19" i="1"/>
  <c r="G20" i="1"/>
  <c r="F20" i="1"/>
  <c r="H20" i="1"/>
  <c r="G21" i="1"/>
  <c r="F21" i="1"/>
  <c r="H21" i="1"/>
  <c r="G22" i="1"/>
  <c r="F22" i="1"/>
  <c r="H22" i="1"/>
  <c r="G23" i="1"/>
  <c r="F23" i="1"/>
  <c r="H23" i="1"/>
  <c r="G24" i="1"/>
  <c r="F24" i="1"/>
  <c r="H24" i="1"/>
  <c r="G25" i="1"/>
  <c r="F25" i="1"/>
  <c r="H25" i="1"/>
  <c r="G26" i="1"/>
  <c r="F26" i="1"/>
  <c r="H26" i="1"/>
  <c r="G27" i="1"/>
  <c r="F27" i="1"/>
  <c r="H27" i="1"/>
  <c r="G28" i="1"/>
  <c r="F28" i="1"/>
  <c r="H28" i="1"/>
  <c r="G29" i="1"/>
  <c r="F29" i="1"/>
  <c r="H29" i="1"/>
  <c r="G30" i="1"/>
  <c r="F30" i="1"/>
  <c r="H30" i="1"/>
  <c r="G31" i="1"/>
  <c r="F31" i="1"/>
  <c r="H31" i="1"/>
  <c r="G32" i="1"/>
  <c r="F32" i="1"/>
  <c r="H32" i="1"/>
  <c r="G33" i="1"/>
  <c r="F33" i="1"/>
  <c r="H33" i="1"/>
  <c r="G34" i="1"/>
  <c r="F34" i="1"/>
  <c r="H34" i="1"/>
  <c r="G35" i="1"/>
  <c r="F35" i="1"/>
  <c r="H35" i="1"/>
  <c r="G36" i="1"/>
  <c r="F36" i="1"/>
  <c r="H36" i="1"/>
  <c r="G37" i="1"/>
  <c r="F37" i="1"/>
  <c r="H37" i="1"/>
  <c r="E38" i="1"/>
  <c r="G38" i="1"/>
  <c r="F38" i="1"/>
  <c r="H38" i="1"/>
  <c r="G11" i="1"/>
  <c r="F11" i="1"/>
  <c r="H11" i="1"/>
  <c r="I54" i="1"/>
  <c r="K54" i="1"/>
  <c r="J54" i="1"/>
</calcChain>
</file>

<file path=xl/sharedStrings.xml><?xml version="1.0" encoding="utf-8"?>
<sst xmlns="http://schemas.openxmlformats.org/spreadsheetml/2006/main" count="239" uniqueCount="112">
  <si>
    <t>Hotel Name</t>
  </si>
  <si>
    <t>Address</t>
  </si>
  <si>
    <t>Current Tax Rate (Sales Tax)</t>
  </si>
  <si>
    <t>Hotel Tax Rate</t>
  </si>
  <si>
    <t>The Avalon Hotel</t>
  </si>
  <si>
    <t>16 E 32nd St</t>
  </si>
  <si>
    <t>City</t>
  </si>
  <si>
    <t>State</t>
  </si>
  <si>
    <t>New York</t>
  </si>
  <si>
    <t>Fee Difference</t>
  </si>
  <si>
    <t>G - F</t>
  </si>
  <si>
    <t>Number of Rooms in Hotel</t>
  </si>
  <si>
    <t>Days Per Year</t>
  </si>
  <si>
    <t>The Benjamin</t>
  </si>
  <si>
    <t>125 E 50th St</t>
  </si>
  <si>
    <t>Crowne Plaza Times Square Manhattan - Intercontinental Hotels Group (IHG)</t>
  </si>
  <si>
    <t>1605 Broadway</t>
  </si>
  <si>
    <t>Dream Downtown - Dream Hotel Group</t>
  </si>
  <si>
    <t>355 W 16th Street</t>
  </si>
  <si>
    <t>Dream Midtown - Dream Hotel Group</t>
  </si>
  <si>
    <t>210 West 55th St</t>
  </si>
  <si>
    <t>Fifth NYC - An Affinia Hotel</t>
  </si>
  <si>
    <t>155 E 50th Street</t>
  </si>
  <si>
    <t>Flatiron Hotel</t>
  </si>
  <si>
    <t>9 West 26th St</t>
  </si>
  <si>
    <t>The Franklin Hotel</t>
  </si>
  <si>
    <t>164 E 87th St</t>
  </si>
  <si>
    <t>Gardens NYC - An Affinia Hotel</t>
  </si>
  <si>
    <t>215 E 64 St.</t>
  </si>
  <si>
    <t>The Gregory Hotel</t>
  </si>
  <si>
    <t>42 W 35th St.</t>
  </si>
  <si>
    <t>The Highline Hotel</t>
  </si>
  <si>
    <t>180 Tenth Avenue</t>
  </si>
  <si>
    <t>Hotel 32 32</t>
  </si>
  <si>
    <t>32 E 32nd St</t>
  </si>
  <si>
    <t>Hotel 48Lex New York</t>
  </si>
  <si>
    <t>517 Lexington Avenue</t>
  </si>
  <si>
    <t>Hotel Hayden New York</t>
  </si>
  <si>
    <t>127 West 28th St.</t>
  </si>
  <si>
    <t>Hotel Hugo</t>
  </si>
  <si>
    <t>525 Greenwich St</t>
  </si>
  <si>
    <t>Hotel Mela Times Square</t>
  </si>
  <si>
    <t>120 W 44th St</t>
  </si>
  <si>
    <t>Hotel Hudson New York - Morgans Hotel Group</t>
  </si>
  <si>
    <t>358 W 58th St</t>
  </si>
  <si>
    <t>132 West 27th Street</t>
  </si>
  <si>
    <t>The James New York - The James Hotels</t>
  </si>
  <si>
    <t>The Knickerbocker Hotel</t>
  </si>
  <si>
    <t>6 Times Square</t>
  </si>
  <si>
    <t>27 Grand Street</t>
  </si>
  <si>
    <t>119 West 56th Street</t>
  </si>
  <si>
    <t>The Mave NYC</t>
  </si>
  <si>
    <t>62 Madison Avenue</t>
  </si>
  <si>
    <t>The Michelangelo Hotel</t>
  </si>
  <si>
    <t>152 W 51st</t>
  </si>
  <si>
    <t>Kill Resort Fees</t>
  </si>
  <si>
    <t>New York City Resort Fees Table</t>
  </si>
  <si>
    <t>hi@killresortfees.com</t>
  </si>
  <si>
    <t xml:space="preserve"> E * F7</t>
  </si>
  <si>
    <t>E * G7</t>
  </si>
  <si>
    <t>NoMo SoHo</t>
  </si>
  <si>
    <t>9 Crosby Street</t>
  </si>
  <si>
    <t>Nylo New York City</t>
  </si>
  <si>
    <t>2178 Broadway</t>
  </si>
  <si>
    <t>Paramount Times Square</t>
  </si>
  <si>
    <t>235 West 46th Street</t>
  </si>
  <si>
    <t>Park Central New York</t>
  </si>
  <si>
    <t>870 7th Ave</t>
  </si>
  <si>
    <t>Park Lane Hotel</t>
  </si>
  <si>
    <t xml:space="preserve">36 Central Park </t>
  </si>
  <si>
    <t>49 W 32nd Street</t>
  </si>
  <si>
    <t>The Redbury New York</t>
  </si>
  <si>
    <t>29 E 29th Street</t>
  </si>
  <si>
    <t>RIU Plaza New York Times Square</t>
  </si>
  <si>
    <t>305 W 46th Street</t>
  </si>
  <si>
    <t>The Roger</t>
  </si>
  <si>
    <t>131 Maidson Avenue</t>
  </si>
  <si>
    <t>The Roosevelt Hotel</t>
  </si>
  <si>
    <t>45 E 45th Street</t>
  </si>
  <si>
    <t>Row NYC</t>
  </si>
  <si>
    <t>700 8th Avenue</t>
  </si>
  <si>
    <t>303 Lexington Ave</t>
  </si>
  <si>
    <t>Stewart Hotel</t>
  </si>
  <si>
    <t>371 7th Ave</t>
  </si>
  <si>
    <t>Viceroy Central Park New York</t>
  </si>
  <si>
    <t>120 W 57th Street</t>
  </si>
  <si>
    <t>Warwick New York</t>
  </si>
  <si>
    <t>65 W 54th Street</t>
  </si>
  <si>
    <t>The WestHouse New York</t>
  </si>
  <si>
    <t>201 West 55th Street</t>
  </si>
  <si>
    <t>The William Vale Hotel</t>
  </si>
  <si>
    <t>111 North 12th Street</t>
  </si>
  <si>
    <t>Brooklyn</t>
  </si>
  <si>
    <t>Wyndham New Yorker</t>
  </si>
  <si>
    <t>481 Eighth Ave</t>
  </si>
  <si>
    <t>Yotel New York</t>
  </si>
  <si>
    <t xml:space="preserve">570 Tenth Avenue </t>
  </si>
  <si>
    <t>Radisson Martinique on Broadway</t>
  </si>
  <si>
    <t>Innside New York NoMad - Melia Hotels International</t>
  </si>
  <si>
    <t>Resort Fee With Current Sales Tax Rate</t>
  </si>
  <si>
    <t>Le Parker Meridien - Starwood/Marriott</t>
  </si>
  <si>
    <t xml:space="preserve">Shelburne NYC - An Affina Hotel </t>
  </si>
  <si>
    <t>TOTALS</t>
  </si>
  <si>
    <t>Loss Per Day
to Hotel City 
in Tax Revenue</t>
  </si>
  <si>
    <t xml:space="preserve">Resort Fee With 
Hotel Occupancy Tax Rate </t>
  </si>
  <si>
    <t>Resort Fee 
Pre-Tax</t>
  </si>
  <si>
    <t>Row Labels</t>
  </si>
  <si>
    <t>Grand Total</t>
  </si>
  <si>
    <t>Sum of Number of Rooms in Hotel</t>
  </si>
  <si>
    <t xml:space="preserve">H * I </t>
  </si>
  <si>
    <t>J * K7</t>
  </si>
  <si>
    <t>Loss Per Year 
to Hotel City
in Tax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</si>
</sst>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0" xfId="0" applyFill="1"/>
    <xf numFmtId="0" fontId="0" fillId="0" borderId="2" xfId="0" applyFill="1" applyBorder="1"/>
    <xf numFmtId="0" fontId="0" fillId="0" borderId="0" xfId="0"/>
    <xf numFmtId="3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165" fontId="0" fillId="0" borderId="0" xfId="0" applyNumberFormat="1" applyFill="1"/>
    <xf numFmtId="165" fontId="0" fillId="0" borderId="0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9">
    <dxf>
      <numFmt numFmtId="34" formatCode="_(&quot;$&quot;* #,##0.00_);_(&quot;$&quot;* \(#,##0.00\);_(&quot;$&quot;* &quot;-&quot;??_);_(@_)"/>
    </dxf>
    <dxf>
      <alignment wrapText="1"/>
    </dxf>
    <dxf>
      <alignment horizontal="center"/>
    </dxf>
    <dxf>
      <alignment vertical="center"/>
    </dxf>
    <dxf>
      <alignment vertical="center"/>
    </dxf>
    <dxf>
      <alignment horizontal="center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"/>
      <tableStyleElement type="headerRow" dxfId="7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ussell Ballard" refreshedDate="42933.756311458332" createdVersion="6" refreshedVersion="6" minRefreshableVersion="3" recordCount="42">
  <cacheSource type="worksheet">
    <worksheetSource ref="A10:K52" sheet="Hotel Data"/>
  </cacheSource>
  <cacheFields count="11">
    <cacheField name="Hotel Name" numFmtId="0">
      <sharedItems count="42">
        <s v="The Avalon Hotel"/>
        <s v="The Benjamin"/>
        <s v="Crowne Plaza Times Square Manhattan - Intercontinental Hotels Group (IHG)"/>
        <s v="Dream Downtown - Dream Hotel Group"/>
        <s v="Dream Midtown - Dream Hotel Group"/>
        <s v="Fifth NYC - An Affinia Hotel"/>
        <s v="Flatiron Hotel"/>
        <s v="The Franklin Hotel"/>
        <s v="Gardens NYC - An Affinia Hotel"/>
        <s v="The Gregory Hotel"/>
        <s v="The Highline Hotel"/>
        <s v="Hotel 32 32"/>
        <s v="Hotel 48Lex New York"/>
        <s v="Hotel Hayden New York"/>
        <s v="Hotel Hugo"/>
        <s v="Hotel Mela Times Square"/>
        <s v="Hotel Hudson New York - Morgans Hotel Group"/>
        <s v="Innside New York NoMad - Melia Hotels International"/>
        <s v="The James New York - The James Hotels"/>
        <s v="The Knickerbocker Hotel"/>
        <s v="Le Parker Meridien - Starwood/Marriott"/>
        <s v="The Mave NYC"/>
        <s v="The Michelangelo Hotel"/>
        <s v="NoMo SoHo"/>
        <s v="Nylo New York City"/>
        <s v="Paramount Times Square"/>
        <s v="Park Central New York"/>
        <s v="Park Lane Hotel"/>
        <s v="Radisson Martinique on Broadway"/>
        <s v="The Redbury New York"/>
        <s v="RIU Plaza New York Times Square"/>
        <s v="The Roger"/>
        <s v="The Roosevelt Hotel"/>
        <s v="Row NYC"/>
        <s v="Shelburne NYC - An Affina Hotel "/>
        <s v="Stewart Hotel"/>
        <s v="Viceroy Central Park New York"/>
        <s v="Warwick New York"/>
        <s v="The WestHouse New York"/>
        <s v="The William Vale Hotel"/>
        <s v="Wyndham New Yorker"/>
        <s v="Yotel New York"/>
      </sharedItems>
    </cacheField>
    <cacheField name="Address" numFmtId="0">
      <sharedItems/>
    </cacheField>
    <cacheField name="City" numFmtId="0">
      <sharedItems/>
    </cacheField>
    <cacheField name="State" numFmtId="0">
      <sharedItems/>
    </cacheField>
    <cacheField name="Resort Fee _x000a_Pre-Tax" numFmtId="165">
      <sharedItems containsSemiMixedTypes="0" containsString="0" containsNumber="1" minValue="2" maxValue="45"/>
    </cacheField>
    <cacheField name="Resort Fee With Current Sales Tax Rate" numFmtId="165">
      <sharedItems containsSemiMixedTypes="0" containsString="0" containsNumber="1" minValue="2.1800000000000002" maxValue="48.99"/>
    </cacheField>
    <cacheField name="Resort Fee With _x000a_Hotel Occupancy Tax Rate " numFmtId="165">
      <sharedItems containsSemiMixedTypes="0" containsString="0" containsNumber="1" minValue="2.2949999999999999" maxValue="51.637500000000003"/>
    </cacheField>
    <cacheField name="Fee Difference" numFmtId="165">
      <sharedItems containsSemiMixedTypes="0" containsString="0" containsNumber="1" minValue="0.11499999999999977" maxValue="2.6475000000000009"/>
    </cacheField>
    <cacheField name="Number of Rooms in Hotel" numFmtId="0">
      <sharedItems containsSemiMixedTypes="0" containsString="0" containsNumber="1" containsInteger="1" minValue="50" maxValue="1331"/>
    </cacheField>
    <cacheField name="Loss Per Day_x000a_to Hotel City _x000a_in Tax Revenue" numFmtId="165">
      <sharedItems containsSemiMixedTypes="0" containsString="0" containsNumber="1" minValue="21.044999999999959" maxValue="2345.8874999999944"/>
    </cacheField>
    <cacheField name="Loss Per Year _x000a_to New York City_x000a_in Tax Revenue" numFmtId="165">
      <sharedItems containsSemiMixedTypes="0" containsString="0" containsNumber="1" minValue="7681.4249999999847" maxValue="856248.93749999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s v="16 E 32nd St"/>
    <s v="New York"/>
    <s v="New York"/>
    <n v="20"/>
    <n v="21.774999999999999"/>
    <n v="22.95"/>
    <n v="1.1750000000000007"/>
    <n v="100"/>
    <n v="117.50000000000007"/>
    <n v="42887.500000000029"/>
  </r>
  <r>
    <x v="1"/>
    <s v="125 E 50th St"/>
    <s v="New York"/>
    <s v="New York"/>
    <n v="30"/>
    <n v="32.662500000000001"/>
    <n v="34.424999999999997"/>
    <n v="1.7624999999999957"/>
    <n v="209"/>
    <n v="368.3624999999991"/>
    <n v="134261.6"/>
  </r>
  <r>
    <x v="2"/>
    <s v="1605 Broadway"/>
    <s v="New York"/>
    <s v="New York"/>
    <n v="27.23"/>
    <n v="29.646662500000001"/>
    <n v="31.246425000000002"/>
    <n v="1.5997625000000006"/>
    <n v="795"/>
    <n v="1271.8111875000004"/>
    <n v="464211.08343750017"/>
  </r>
  <r>
    <x v="3"/>
    <s v="355 W 16th Street"/>
    <s v="New York"/>
    <s v="New York"/>
    <n v="9.14"/>
    <n v="9.951175000000001"/>
    <n v="10.488150000000001"/>
    <n v="0.53697499999999998"/>
    <n v="316"/>
    <n v="169.6841"/>
    <n v="61934.696499999998"/>
  </r>
  <r>
    <x v="4"/>
    <s v="210 West 55th St"/>
    <s v="New York"/>
    <s v="New York"/>
    <n v="9.18"/>
    <n v="9.994724999999999"/>
    <n v="10.534050000000001"/>
    <n v="0.53932500000000161"/>
    <n v="221"/>
    <n v="119.19082500000036"/>
    <n v="43504.651125000128"/>
  </r>
  <r>
    <x v="5"/>
    <s v="155 E 50th Street"/>
    <s v="New York"/>
    <s v="New York"/>
    <n v="25"/>
    <n v="27.21875"/>
    <n v="28.6875"/>
    <n v="1.46875"/>
    <n v="209"/>
    <n v="306.96875"/>
    <n v="112043.59375"/>
  </r>
  <r>
    <x v="6"/>
    <s v="9 West 26th St"/>
    <s v="New York"/>
    <s v="New York"/>
    <n v="19"/>
    <n v="20.686250000000001"/>
    <n v="21.802499999999998"/>
    <n v="1.1162499999999973"/>
    <n v="64"/>
    <n v="71.439999999999827"/>
    <n v="26075.599999999937"/>
  </r>
  <r>
    <x v="7"/>
    <s v="164 E 87th St"/>
    <s v="New York"/>
    <s v="New York"/>
    <n v="12"/>
    <n v="13.065"/>
    <n v="13.77"/>
    <n v="0.70500000000000007"/>
    <n v="50"/>
    <n v="35.25"/>
    <n v="12866.25"/>
  </r>
  <r>
    <x v="8"/>
    <s v="215 E 64 St."/>
    <s v="New York"/>
    <s v="New York"/>
    <n v="25"/>
    <n v="27.21875"/>
    <n v="28.6875"/>
    <n v="1.46875"/>
    <n v="132"/>
    <n v="193.875"/>
    <n v="70764.375"/>
  </r>
  <r>
    <x v="9"/>
    <s v="42 W 35th St."/>
    <s v="New York"/>
    <s v="New York"/>
    <n v="28"/>
    <n v="30.484999999999999"/>
    <n v="32.130000000000003"/>
    <n v="1.6450000000000031"/>
    <n v="132"/>
    <n v="217.14000000000041"/>
    <n v="79256.100000000151"/>
  </r>
  <r>
    <x v="10"/>
    <s v="180 Tenth Avenue"/>
    <s v="New York"/>
    <s v="New York"/>
    <n v="18.12"/>
    <n v="19.728149999999999"/>
    <n v="20.7927"/>
    <n v="1.0645500000000006"/>
    <n v="60"/>
    <n v="63.873000000000033"/>
    <n v="23214"/>
  </r>
  <r>
    <x v="11"/>
    <s v="32 E 32nd St"/>
    <s v="New York"/>
    <s v="New York"/>
    <n v="13.76"/>
    <n v="14.981199999999999"/>
    <n v="15.7896"/>
    <n v="0.80840000000000067"/>
    <n v="106"/>
    <n v="85.690400000000068"/>
    <n v="31276.996000000025"/>
  </r>
  <r>
    <x v="12"/>
    <s v="517 Lexington Avenue"/>
    <s v="New York"/>
    <s v="New York"/>
    <n v="20"/>
    <n v="21.774999999999999"/>
    <n v="22.95"/>
    <n v="1.1750000000000007"/>
    <n v="116"/>
    <n v="136.30000000000007"/>
    <n v="49749.500000000022"/>
  </r>
  <r>
    <x v="13"/>
    <s v="127 West 28th St."/>
    <s v="New York"/>
    <s v="New York"/>
    <n v="16.329999999999998"/>
    <n v="17.779287499999999"/>
    <n v="18.738674999999997"/>
    <n v="0.95938749999999828"/>
    <n v="122"/>
    <n v="117.04527499999979"/>
    <n v="42721.525374999925"/>
  </r>
  <r>
    <x v="14"/>
    <s v="525 Greenwich St"/>
    <s v="New York"/>
    <s v="New York"/>
    <n v="15"/>
    <n v="16.331250000000001"/>
    <n v="17.212499999999999"/>
    <n v="0.88124999999999787"/>
    <n v="122"/>
    <n v="107.51249999999973"/>
    <n v="39242.062499999905"/>
  </r>
  <r>
    <x v="15"/>
    <s v="120 W 44th St"/>
    <s v="New York"/>
    <s v="New York"/>
    <n v="30"/>
    <n v="32.662500000000001"/>
    <n v="34.424999999999997"/>
    <n v="1.7624999999999957"/>
    <n v="232"/>
    <n v="408.89999999999901"/>
    <n v="149248.49999999965"/>
  </r>
  <r>
    <x v="16"/>
    <s v="358 W 58th St"/>
    <s v="New York"/>
    <s v="New York"/>
    <n v="29.95"/>
    <n v="32.608062500000003"/>
    <n v="34.367624999999997"/>
    <n v="1.7595624999999941"/>
    <n v="1250"/>
    <n v="2199.4531249999927"/>
    <n v="802800.39062499732"/>
  </r>
  <r>
    <x v="17"/>
    <s v="132 West 27th Street"/>
    <s v="New York"/>
    <s v="New York"/>
    <n v="19"/>
    <n v="20.686250000000001"/>
    <n v="21.802499999999998"/>
    <n v="1.1162499999999973"/>
    <n v="313"/>
    <n v="349.38624999999917"/>
    <n v="127525.98124999969"/>
  </r>
  <r>
    <x v="18"/>
    <s v="27 Grand Street"/>
    <s v="New York"/>
    <s v="New York"/>
    <n v="30"/>
    <n v="32.662500000000001"/>
    <n v="34.424999999999997"/>
    <n v="1.7624999999999957"/>
    <n v="114"/>
    <n v="200.9249999999995"/>
    <n v="73337.624999999811"/>
  </r>
  <r>
    <x v="19"/>
    <s v="6 Times Square"/>
    <s v="New York"/>
    <s v="New York"/>
    <n v="30"/>
    <n v="32.662500000000001"/>
    <n v="34.424999999999997"/>
    <n v="1.7624999999999957"/>
    <n v="330"/>
    <n v="581.62499999999864"/>
    <n v="212293.12499999951"/>
  </r>
  <r>
    <x v="20"/>
    <s v="119 West 56th Street"/>
    <s v="New York"/>
    <s v="New York"/>
    <n v="15"/>
    <n v="16.331250000000001"/>
    <n v="17.212499999999999"/>
    <n v="0.88124999999999787"/>
    <n v="730"/>
    <n v="643.31249999999841"/>
    <n v="234809.06249999942"/>
  </r>
  <r>
    <x v="21"/>
    <s v="62 Madison Avenue"/>
    <s v="New York"/>
    <s v="New York"/>
    <n v="20.14"/>
    <n v="21.927424999999999"/>
    <n v="23.11065"/>
    <n v="1.1832250000000002"/>
    <n v="72"/>
    <n v="85.192200000000014"/>
    <n v="31095.153000000006"/>
  </r>
  <r>
    <x v="22"/>
    <s v="152 W 51st"/>
    <s v="New York"/>
    <s v="New York"/>
    <n v="35"/>
    <n v="38.106250000000003"/>
    <n v="40.162500000000001"/>
    <n v="2.0562499999999986"/>
    <n v="178"/>
    <n v="366.01249999999976"/>
    <n v="133594.56249999991"/>
  </r>
  <r>
    <x v="23"/>
    <s v="9 Crosby Street"/>
    <s v="New York"/>
    <s v="New York"/>
    <n v="25"/>
    <n v="27.21875"/>
    <n v="28.6875"/>
    <n v="1.46875"/>
    <n v="264"/>
    <n v="387.75"/>
    <n v="141528.75"/>
  </r>
  <r>
    <x v="24"/>
    <s v="2178 Broadway"/>
    <s v="New York"/>
    <s v="New York"/>
    <n v="29.99"/>
    <n v="32.651612499999999"/>
    <n v="34.413525"/>
    <n v="1.7619125000000011"/>
    <n v="291"/>
    <n v="512.7165375000003"/>
    <n v="187141.53618750011"/>
  </r>
  <r>
    <x v="25"/>
    <s v="235 West 46th Street"/>
    <s v="New York"/>
    <s v="New York"/>
    <n v="25"/>
    <n v="27.21875"/>
    <n v="28.6875"/>
    <n v="1.46875"/>
    <n v="597"/>
    <n v="876.84375"/>
    <n v="320047.96875"/>
  </r>
  <r>
    <x v="26"/>
    <s v="870 7th Ave"/>
    <s v="New York"/>
    <s v="New York"/>
    <n v="31"/>
    <n v="33.751249999999999"/>
    <n v="35.572499999999998"/>
    <n v="1.8212499999999991"/>
    <n v="761"/>
    <n v="1385.9712499999994"/>
    <n v="505879.50624999974"/>
  </r>
  <r>
    <x v="27"/>
    <s v="36 Central Park "/>
    <s v="New York"/>
    <s v="New York"/>
    <n v="33.001148105625717"/>
    <n v="35.93"/>
    <n v="37.868817451205508"/>
    <n v="1.9388174512055087"/>
    <n v="628"/>
    <n v="1217.5773593570595"/>
    <n v="444415.73616532673"/>
  </r>
  <r>
    <x v="28"/>
    <s v="49 W 32nd Street"/>
    <s v="New York"/>
    <s v="New York"/>
    <n v="15"/>
    <n v="16.331250000000001"/>
    <n v="17.212499999999999"/>
    <n v="0.88124999999999787"/>
    <n v="532"/>
    <n v="468.82499999999885"/>
    <n v="171121.12499999959"/>
  </r>
  <r>
    <x v="29"/>
    <s v="29 E 29th Street"/>
    <s v="New York"/>
    <s v="New York"/>
    <n v="28"/>
    <n v="30.484999999999999"/>
    <n v="32.130000000000003"/>
    <n v="1.6450000000000031"/>
    <n v="261"/>
    <n v="429.34500000000082"/>
    <n v="156710.92500000031"/>
  </r>
  <r>
    <x v="30"/>
    <s v="305 W 46th Street"/>
    <s v="New York"/>
    <s v="New York"/>
    <n v="12.004592422502869"/>
    <n v="13.069999999999999"/>
    <n v="13.775269804822042"/>
    <n v="0.70526980482204316"/>
    <n v="647"/>
    <n v="456.3095637198619"/>
    <n v="166552.99075774959"/>
  </r>
  <r>
    <x v="31"/>
    <s v="131 Maidson Avenue"/>
    <s v="New York"/>
    <s v="New York"/>
    <n v="33.75"/>
    <n v="36.745312499999997"/>
    <n v="38.728124999999999"/>
    <n v="1.9828125000000014"/>
    <n v="194"/>
    <n v="384.66562500000026"/>
    <n v="140402.95312500009"/>
  </r>
  <r>
    <x v="32"/>
    <s v="45 E 45th Street"/>
    <s v="New York"/>
    <s v="New York"/>
    <n v="25.001148105625713"/>
    <n v="27.22"/>
    <n v="28.688817451205505"/>
    <n v="1.4688174512055063"/>
    <n v="1015"/>
    <n v="1490.849712973589"/>
    <n v="544160.14523536002"/>
  </r>
  <r>
    <x v="33"/>
    <s v="700 8th Avenue"/>
    <s v="New York"/>
    <s v="New York"/>
    <n v="30"/>
    <n v="32.662500000000001"/>
    <n v="34.424999999999997"/>
    <n v="1.7624999999999957"/>
    <n v="1331"/>
    <n v="2345.8874999999944"/>
    <n v="856248.9374999979"/>
  </r>
  <r>
    <x v="34"/>
    <s v="303 Lexington Ave"/>
    <s v="New York"/>
    <s v="New York"/>
    <n v="25"/>
    <n v="27.21875"/>
    <n v="28.6875"/>
    <n v="1.46875"/>
    <n v="325"/>
    <n v="477.34375"/>
    <n v="174230.46875"/>
  </r>
  <r>
    <x v="35"/>
    <s v="371 7th Ave"/>
    <s v="New York"/>
    <s v="New York"/>
    <n v="35"/>
    <n v="38.106250000000003"/>
    <n v="40.162500000000001"/>
    <n v="2.0562499999999986"/>
    <n v="610"/>
    <n v="1254.3124999999991"/>
    <n v="457824.06249999965"/>
  </r>
  <r>
    <x v="36"/>
    <s v="120 W 57th Street"/>
    <s v="New York"/>
    <s v="New York"/>
    <n v="25"/>
    <n v="27.21875"/>
    <n v="28.6875"/>
    <n v="1.46875"/>
    <n v="240"/>
    <n v="352.5"/>
    <n v="128662.5"/>
  </r>
  <r>
    <x v="37"/>
    <s v="65 W 54th Street"/>
    <s v="New York"/>
    <s v="New York"/>
    <n v="25"/>
    <n v="27.21875"/>
    <n v="28.6875"/>
    <n v="1.46875"/>
    <n v="426"/>
    <n v="625.6875"/>
    <n v="228375.9375"/>
  </r>
  <r>
    <x v="38"/>
    <s v="201 West 55th Street"/>
    <s v="New York"/>
    <s v="New York"/>
    <n v="45"/>
    <n v="48.99"/>
    <n v="51.637500000000003"/>
    <n v="2.6475000000000009"/>
    <n v="170"/>
    <n v="450.07500000000016"/>
    <n v="164277.37500000006"/>
  </r>
  <r>
    <x v="39"/>
    <s v="111 North 12th Street"/>
    <s v="Brooklyn"/>
    <s v="New York"/>
    <n v="2"/>
    <n v="2.1800000000000002"/>
    <n v="2.2949999999999999"/>
    <n v="0.11499999999999977"/>
    <n v="183"/>
    <n v="21.044999999999959"/>
    <n v="7681.4249999999847"/>
  </r>
  <r>
    <x v="40"/>
    <s v="481 Eighth Ave"/>
    <s v="New York"/>
    <s v="New York"/>
    <n v="29"/>
    <n v="31.57375"/>
    <n v="33.277500000000003"/>
    <n v="1.703750000000003"/>
    <n v="1083"/>
    <n v="1845.1612500000033"/>
    <n v="673483.85625000123"/>
  </r>
  <r>
    <x v="41"/>
    <s v="570 Tenth Avenue "/>
    <s v="New York"/>
    <s v="New York"/>
    <n v="25"/>
    <n v="27.21875"/>
    <n v="28.6875"/>
    <n v="1.46875"/>
    <n v="669"/>
    <n v="982.59375"/>
    <n v="358646.718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48" firstHeaderRow="1" firstDataRow="1" firstDataCol="1"/>
  <pivotFields count="11">
    <pivotField axis="axisRow" subtotalTop="0" showAll="0" sortType="descending">
      <items count="43">
        <item x="2"/>
        <item x="3"/>
        <item x="4"/>
        <item x="5"/>
        <item x="6"/>
        <item x="8"/>
        <item x="11"/>
        <item x="12"/>
        <item x="13"/>
        <item x="16"/>
        <item x="14"/>
        <item x="15"/>
        <item x="17"/>
        <item x="20"/>
        <item x="23"/>
        <item x="24"/>
        <item x="25"/>
        <item x="26"/>
        <item x="27"/>
        <item x="28"/>
        <item x="30"/>
        <item x="33"/>
        <item x="34"/>
        <item x="35"/>
        <item x="0"/>
        <item x="1"/>
        <item x="7"/>
        <item x="9"/>
        <item x="10"/>
        <item x="18"/>
        <item x="19"/>
        <item x="21"/>
        <item x="22"/>
        <item x="29"/>
        <item x="31"/>
        <item x="32"/>
        <item x="38"/>
        <item x="39"/>
        <item x="36"/>
        <item x="37"/>
        <item x="40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ubtotalTop="0" showAll="0"/>
    <pivotField numFmtId="165" subtotalTop="0" showAll="0"/>
    <pivotField numFmtId="165" subtotalTop="0" showAll="0"/>
    <pivotField numFmtId="165" subtotalTop="0" showAll="0"/>
    <pivotField numFmtId="165" subtotalTop="0" showAll="0"/>
    <pivotField dataField="1" subtotalTop="0" showAll="0"/>
    <pivotField numFmtId="165" subtotalTop="0" showAll="0"/>
    <pivotField numFmtId="165" subtotalTop="0" showAll="0"/>
  </pivotFields>
  <rowFields count="1">
    <field x="0"/>
  </rowFields>
  <rowItems count="43">
    <i>
      <x v="21"/>
    </i>
    <i>
      <x v="9"/>
    </i>
    <i>
      <x v="40"/>
    </i>
    <i>
      <x v="35"/>
    </i>
    <i>
      <x/>
    </i>
    <i>
      <x v="17"/>
    </i>
    <i>
      <x v="13"/>
    </i>
    <i>
      <x v="41"/>
    </i>
    <i>
      <x v="20"/>
    </i>
    <i>
      <x v="18"/>
    </i>
    <i>
      <x v="23"/>
    </i>
    <i>
      <x v="16"/>
    </i>
    <i>
      <x v="19"/>
    </i>
    <i>
      <x v="39"/>
    </i>
    <i>
      <x v="30"/>
    </i>
    <i>
      <x v="22"/>
    </i>
    <i>
      <x v="1"/>
    </i>
    <i>
      <x v="12"/>
    </i>
    <i>
      <x v="15"/>
    </i>
    <i>
      <x v="14"/>
    </i>
    <i>
      <x v="33"/>
    </i>
    <i>
      <x v="38"/>
    </i>
    <i>
      <x v="11"/>
    </i>
    <i>
      <x v="2"/>
    </i>
    <i>
      <x v="3"/>
    </i>
    <i>
      <x v="25"/>
    </i>
    <i>
      <x v="34"/>
    </i>
    <i>
      <x v="37"/>
    </i>
    <i>
      <x v="32"/>
    </i>
    <i>
      <x v="36"/>
    </i>
    <i>
      <x v="5"/>
    </i>
    <i>
      <x v="27"/>
    </i>
    <i>
      <x v="10"/>
    </i>
    <i>
      <x v="8"/>
    </i>
    <i>
      <x v="7"/>
    </i>
    <i>
      <x v="29"/>
    </i>
    <i>
      <x v="6"/>
    </i>
    <i>
      <x v="24"/>
    </i>
    <i>
      <x v="31"/>
    </i>
    <i>
      <x v="4"/>
    </i>
    <i>
      <x v="28"/>
    </i>
    <i>
      <x v="26"/>
    </i>
    <i t="grand">
      <x/>
    </i>
  </rowItems>
  <colItems count="1">
    <i/>
  </colItems>
  <dataFields count="1">
    <dataField name="Sum of Number of Rooms in Hotel" fld="8" baseField="0" baseItem="0"/>
  </dataFields>
  <formats count="3"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B2" zoomScale="102" workbookViewId="0">
      <selection activeCell="J7" sqref="J7"/>
    </sheetView>
  </sheetViews>
  <sheetFormatPr defaultColWidth="8.85546875" defaultRowHeight="15" x14ac:dyDescent="0.25"/>
  <cols>
    <col min="1" max="1" width="70.140625" bestFit="1" customWidth="1"/>
    <col min="5" max="5" width="17.85546875" bestFit="1" customWidth="1"/>
    <col min="6" max="6" width="15.7109375" bestFit="1" customWidth="1"/>
    <col min="7" max="7" width="15.7109375" customWidth="1"/>
    <col min="8" max="8" width="14.28515625" bestFit="1" customWidth="1"/>
    <col min="9" max="9" width="17.7109375" customWidth="1"/>
    <col min="10" max="10" width="15.85546875" customWidth="1"/>
    <col min="11" max="11" width="24.85546875" customWidth="1"/>
  </cols>
  <sheetData>
    <row r="1" spans="1:13" ht="21" x14ac:dyDescent="0.35">
      <c r="A1" s="7" t="s">
        <v>55</v>
      </c>
    </row>
    <row r="2" spans="1:13" ht="18.75" x14ac:dyDescent="0.3">
      <c r="A2" s="8" t="s">
        <v>56</v>
      </c>
    </row>
    <row r="3" spans="1:13" ht="15.75" thickBot="1" x14ac:dyDescent="0.3">
      <c r="A3" s="12" t="s">
        <v>57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B4" s="10"/>
    </row>
    <row r="5" spans="1:13" x14ac:dyDescent="0.25">
      <c r="B5" s="10"/>
    </row>
    <row r="6" spans="1:13" x14ac:dyDescent="0.25">
      <c r="F6" s="2" t="s">
        <v>2</v>
      </c>
      <c r="G6" s="2" t="s">
        <v>3</v>
      </c>
      <c r="K6" s="3" t="s">
        <v>12</v>
      </c>
    </row>
    <row r="7" spans="1:13" x14ac:dyDescent="0.25">
      <c r="F7" s="6">
        <v>8.8749999999999996E-2</v>
      </c>
      <c r="G7" s="5">
        <v>0.14749999999999999</v>
      </c>
      <c r="K7" s="1">
        <v>365</v>
      </c>
    </row>
    <row r="9" spans="1:13" x14ac:dyDescent="0.25">
      <c r="F9" s="2" t="s">
        <v>58</v>
      </c>
      <c r="G9" s="2" t="s">
        <v>59</v>
      </c>
      <c r="H9" s="2" t="s">
        <v>10</v>
      </c>
      <c r="J9" s="3" t="s">
        <v>109</v>
      </c>
      <c r="K9" s="2" t="s">
        <v>110</v>
      </c>
    </row>
    <row r="10" spans="1:13" ht="60" x14ac:dyDescent="0.25">
      <c r="A10" s="4" t="s">
        <v>0</v>
      </c>
      <c r="B10" s="4" t="s">
        <v>1</v>
      </c>
      <c r="C10" s="4" t="s">
        <v>6</v>
      </c>
      <c r="D10" s="4" t="s">
        <v>7</v>
      </c>
      <c r="E10" s="4" t="s">
        <v>105</v>
      </c>
      <c r="F10" s="4" t="s">
        <v>99</v>
      </c>
      <c r="G10" s="4" t="s">
        <v>104</v>
      </c>
      <c r="H10" s="4" t="s">
        <v>9</v>
      </c>
      <c r="I10" s="4" t="s">
        <v>11</v>
      </c>
      <c r="J10" s="4" t="s">
        <v>103</v>
      </c>
      <c r="K10" s="4" t="s">
        <v>111</v>
      </c>
    </row>
    <row r="11" spans="1:13" x14ac:dyDescent="0.25">
      <c r="A11" t="s">
        <v>4</v>
      </c>
      <c r="B11" t="s">
        <v>5</v>
      </c>
      <c r="C11" t="s">
        <v>8</v>
      </c>
      <c r="D11" t="s">
        <v>8</v>
      </c>
      <c r="E11" s="15">
        <v>20</v>
      </c>
      <c r="F11" s="15">
        <f>E11+E11*$F$7</f>
        <v>21.774999999999999</v>
      </c>
      <c r="G11" s="15">
        <f>E11+E11*$G$7</f>
        <v>22.95</v>
      </c>
      <c r="H11" s="15">
        <f>G11-F11</f>
        <v>1.1750000000000007</v>
      </c>
      <c r="I11">
        <v>100</v>
      </c>
      <c r="J11" s="15">
        <f>H11*I11</f>
        <v>117.50000000000007</v>
      </c>
      <c r="K11" s="16">
        <f t="shared" ref="K11:K52" si="0">J11*$K$7</f>
        <v>42887.500000000029</v>
      </c>
    </row>
    <row r="12" spans="1:13" x14ac:dyDescent="0.25">
      <c r="A12" t="s">
        <v>13</v>
      </c>
      <c r="B12" t="s">
        <v>14</v>
      </c>
      <c r="C12" t="s">
        <v>8</v>
      </c>
      <c r="D12" t="s">
        <v>8</v>
      </c>
      <c r="E12" s="17">
        <v>30</v>
      </c>
      <c r="F12" s="17">
        <f t="shared" ref="F12:F26" si="1">E12+E12*$F$7</f>
        <v>32.662500000000001</v>
      </c>
      <c r="G12" s="17">
        <f t="shared" ref="G12:G13" si="2">E12+E12*$G$7</f>
        <v>34.424999999999997</v>
      </c>
      <c r="H12" s="17">
        <f t="shared" ref="H12:H13" si="3">G12-F12</f>
        <v>1.7624999999999957</v>
      </c>
      <c r="I12" s="11">
        <v>209</v>
      </c>
      <c r="J12" s="15">
        <f t="shared" ref="J12:J52" si="4">H12*I12</f>
        <v>368.3624999999991</v>
      </c>
      <c r="K12" s="16">
        <f t="shared" si="0"/>
        <v>134452.31249999968</v>
      </c>
    </row>
    <row r="13" spans="1:13" x14ac:dyDescent="0.25">
      <c r="A13" t="s">
        <v>15</v>
      </c>
      <c r="B13" t="s">
        <v>16</v>
      </c>
      <c r="C13" t="s">
        <v>8</v>
      </c>
      <c r="D13" t="s">
        <v>8</v>
      </c>
      <c r="E13" s="15">
        <v>27.23</v>
      </c>
      <c r="F13" s="15">
        <f t="shared" si="1"/>
        <v>29.646662500000001</v>
      </c>
      <c r="G13" s="15">
        <f t="shared" si="2"/>
        <v>31.246425000000002</v>
      </c>
      <c r="H13" s="15">
        <f t="shared" si="3"/>
        <v>1.5997625000000006</v>
      </c>
      <c r="I13">
        <v>795</v>
      </c>
      <c r="J13" s="15">
        <f t="shared" si="4"/>
        <v>1271.8111875000004</v>
      </c>
      <c r="K13" s="16">
        <f t="shared" si="0"/>
        <v>464211.08343750017</v>
      </c>
    </row>
    <row r="14" spans="1:13" x14ac:dyDescent="0.25">
      <c r="A14" t="s">
        <v>17</v>
      </c>
      <c r="B14" t="s">
        <v>18</v>
      </c>
      <c r="C14" t="s">
        <v>8</v>
      </c>
      <c r="D14" t="s">
        <v>8</v>
      </c>
      <c r="E14" s="15">
        <v>9.14</v>
      </c>
      <c r="F14" s="15">
        <f t="shared" si="1"/>
        <v>9.951175000000001</v>
      </c>
      <c r="G14" s="15">
        <f t="shared" ref="G14" si="5">E14+E14*$G$7</f>
        <v>10.488150000000001</v>
      </c>
      <c r="H14" s="15">
        <f t="shared" ref="H14" si="6">G14-F14</f>
        <v>0.53697499999999998</v>
      </c>
      <c r="I14">
        <v>316</v>
      </c>
      <c r="J14" s="15">
        <f t="shared" si="4"/>
        <v>169.6841</v>
      </c>
      <c r="K14" s="16">
        <f t="shared" si="0"/>
        <v>61934.696499999998</v>
      </c>
    </row>
    <row r="15" spans="1:13" x14ac:dyDescent="0.25">
      <c r="A15" t="s">
        <v>19</v>
      </c>
      <c r="B15" t="s">
        <v>20</v>
      </c>
      <c r="C15" t="s">
        <v>8</v>
      </c>
      <c r="D15" t="s">
        <v>8</v>
      </c>
      <c r="E15" s="15">
        <v>9.18</v>
      </c>
      <c r="F15" s="18">
        <f t="shared" si="1"/>
        <v>9.994724999999999</v>
      </c>
      <c r="G15" s="15">
        <f t="shared" ref="G15:G17" si="7">E15+E15*$G$7</f>
        <v>10.534050000000001</v>
      </c>
      <c r="H15" s="15">
        <f t="shared" ref="H15:H17" si="8">G15-F15</f>
        <v>0.53932500000000161</v>
      </c>
      <c r="I15">
        <v>221</v>
      </c>
      <c r="J15" s="15">
        <f t="shared" si="4"/>
        <v>119.19082500000036</v>
      </c>
      <c r="K15" s="16">
        <f t="shared" si="0"/>
        <v>43504.651125000128</v>
      </c>
    </row>
    <row r="16" spans="1:13" x14ac:dyDescent="0.25">
      <c r="A16" t="s">
        <v>21</v>
      </c>
      <c r="B16" t="s">
        <v>22</v>
      </c>
      <c r="C16" t="s">
        <v>8</v>
      </c>
      <c r="D16" t="s">
        <v>8</v>
      </c>
      <c r="E16" s="15">
        <v>25</v>
      </c>
      <c r="F16" s="18">
        <f t="shared" si="1"/>
        <v>27.21875</v>
      </c>
      <c r="G16" s="15">
        <f t="shared" si="7"/>
        <v>28.6875</v>
      </c>
      <c r="H16" s="15">
        <f t="shared" si="8"/>
        <v>1.46875</v>
      </c>
      <c r="I16">
        <v>209</v>
      </c>
      <c r="J16" s="15">
        <f t="shared" si="4"/>
        <v>306.96875</v>
      </c>
      <c r="K16" s="16">
        <f t="shared" si="0"/>
        <v>112043.59375</v>
      </c>
    </row>
    <row r="17" spans="1:11" x14ac:dyDescent="0.25">
      <c r="A17" t="s">
        <v>23</v>
      </c>
      <c r="B17" t="s">
        <v>24</v>
      </c>
      <c r="C17" t="s">
        <v>8</v>
      </c>
      <c r="D17" t="s">
        <v>8</v>
      </c>
      <c r="E17" s="15">
        <v>19</v>
      </c>
      <c r="F17" s="18">
        <f t="shared" si="1"/>
        <v>20.686250000000001</v>
      </c>
      <c r="G17" s="15">
        <f t="shared" si="7"/>
        <v>21.802499999999998</v>
      </c>
      <c r="H17" s="15">
        <f t="shared" si="8"/>
        <v>1.1162499999999973</v>
      </c>
      <c r="I17">
        <v>64</v>
      </c>
      <c r="J17" s="15">
        <f t="shared" si="4"/>
        <v>71.439999999999827</v>
      </c>
      <c r="K17" s="16">
        <f t="shared" si="0"/>
        <v>26075.599999999937</v>
      </c>
    </row>
    <row r="18" spans="1:11" x14ac:dyDescent="0.25">
      <c r="A18" t="s">
        <v>25</v>
      </c>
      <c r="B18" t="s">
        <v>26</v>
      </c>
      <c r="C18" t="s">
        <v>8</v>
      </c>
      <c r="D18" t="s">
        <v>8</v>
      </c>
      <c r="E18" s="15">
        <v>12</v>
      </c>
      <c r="F18" s="18">
        <f t="shared" si="1"/>
        <v>13.065</v>
      </c>
      <c r="G18" s="15">
        <f t="shared" ref="G18:G21" si="9">E18+E18*$G$7</f>
        <v>13.77</v>
      </c>
      <c r="H18" s="15">
        <f t="shared" ref="H18:H21" si="10">G18-F18</f>
        <v>0.70500000000000007</v>
      </c>
      <c r="I18">
        <v>50</v>
      </c>
      <c r="J18" s="15">
        <f t="shared" si="4"/>
        <v>35.25</v>
      </c>
      <c r="K18" s="16">
        <f t="shared" si="0"/>
        <v>12866.25</v>
      </c>
    </row>
    <row r="19" spans="1:11" x14ac:dyDescent="0.25">
      <c r="A19" t="s">
        <v>27</v>
      </c>
      <c r="B19" t="s">
        <v>28</v>
      </c>
      <c r="C19" t="s">
        <v>8</v>
      </c>
      <c r="D19" t="s">
        <v>8</v>
      </c>
      <c r="E19" s="15">
        <v>25</v>
      </c>
      <c r="F19" s="18">
        <f t="shared" si="1"/>
        <v>27.21875</v>
      </c>
      <c r="G19" s="15">
        <f t="shared" si="9"/>
        <v>28.6875</v>
      </c>
      <c r="H19" s="15">
        <f t="shared" si="10"/>
        <v>1.46875</v>
      </c>
      <c r="I19">
        <v>132</v>
      </c>
      <c r="J19" s="15">
        <f t="shared" si="4"/>
        <v>193.875</v>
      </c>
      <c r="K19" s="16">
        <f t="shared" si="0"/>
        <v>70764.375</v>
      </c>
    </row>
    <row r="20" spans="1:11" x14ac:dyDescent="0.25">
      <c r="A20" t="s">
        <v>29</v>
      </c>
      <c r="B20" t="s">
        <v>30</v>
      </c>
      <c r="C20" t="s">
        <v>8</v>
      </c>
      <c r="D20" t="s">
        <v>8</v>
      </c>
      <c r="E20" s="17">
        <v>28</v>
      </c>
      <c r="F20" s="17">
        <f t="shared" si="1"/>
        <v>30.484999999999999</v>
      </c>
      <c r="G20" s="17">
        <f t="shared" si="9"/>
        <v>32.130000000000003</v>
      </c>
      <c r="H20" s="17">
        <f t="shared" si="10"/>
        <v>1.6450000000000031</v>
      </c>
      <c r="I20" s="11">
        <v>132</v>
      </c>
      <c r="J20" s="15">
        <f t="shared" si="4"/>
        <v>217.14000000000041</v>
      </c>
      <c r="K20" s="16">
        <f t="shared" si="0"/>
        <v>79256.100000000151</v>
      </c>
    </row>
    <row r="21" spans="1:11" x14ac:dyDescent="0.25">
      <c r="A21" t="s">
        <v>31</v>
      </c>
      <c r="B21" t="s">
        <v>32</v>
      </c>
      <c r="C21" t="s">
        <v>8</v>
      </c>
      <c r="D21" t="s">
        <v>8</v>
      </c>
      <c r="E21" s="17">
        <v>18.12</v>
      </c>
      <c r="F21" s="18">
        <f t="shared" si="1"/>
        <v>19.728149999999999</v>
      </c>
      <c r="G21" s="15">
        <f t="shared" si="9"/>
        <v>20.7927</v>
      </c>
      <c r="H21" s="15">
        <f t="shared" si="10"/>
        <v>1.0645500000000006</v>
      </c>
      <c r="I21">
        <v>60</v>
      </c>
      <c r="J21" s="15">
        <f t="shared" si="4"/>
        <v>63.873000000000033</v>
      </c>
      <c r="K21" s="16">
        <f t="shared" si="0"/>
        <v>23313.645000000011</v>
      </c>
    </row>
    <row r="22" spans="1:11" x14ac:dyDescent="0.25">
      <c r="A22" t="s">
        <v>33</v>
      </c>
      <c r="B22" t="s">
        <v>34</v>
      </c>
      <c r="C22" t="s">
        <v>8</v>
      </c>
      <c r="D22" t="s">
        <v>8</v>
      </c>
      <c r="E22" s="15">
        <v>13.76</v>
      </c>
      <c r="F22" s="18">
        <f t="shared" si="1"/>
        <v>14.981199999999999</v>
      </c>
      <c r="G22" s="15">
        <f t="shared" ref="G22" si="11">E22+E22*$G$7</f>
        <v>15.7896</v>
      </c>
      <c r="H22" s="15">
        <f t="shared" ref="H22:H26" si="12">G22-F22</f>
        <v>0.80840000000000067</v>
      </c>
      <c r="I22">
        <v>106</v>
      </c>
      <c r="J22" s="15">
        <f t="shared" si="4"/>
        <v>85.690400000000068</v>
      </c>
      <c r="K22" s="16">
        <f t="shared" si="0"/>
        <v>31276.996000000025</v>
      </c>
    </row>
    <row r="23" spans="1:11" x14ac:dyDescent="0.25">
      <c r="A23" t="s">
        <v>35</v>
      </c>
      <c r="B23" t="s">
        <v>36</v>
      </c>
      <c r="C23" t="s">
        <v>8</v>
      </c>
      <c r="D23" t="s">
        <v>8</v>
      </c>
      <c r="E23" s="15">
        <v>20</v>
      </c>
      <c r="F23" s="18">
        <f t="shared" si="1"/>
        <v>21.774999999999999</v>
      </c>
      <c r="G23" s="15">
        <f t="shared" ref="G23:G26" si="13">E23+E23*$G$7</f>
        <v>22.95</v>
      </c>
      <c r="H23" s="15">
        <f t="shared" si="12"/>
        <v>1.1750000000000007</v>
      </c>
      <c r="I23" s="11">
        <v>116</v>
      </c>
      <c r="J23" s="15">
        <f t="shared" si="4"/>
        <v>136.30000000000007</v>
      </c>
      <c r="K23" s="16">
        <f t="shared" si="0"/>
        <v>49749.500000000022</v>
      </c>
    </row>
    <row r="24" spans="1:11" x14ac:dyDescent="0.25">
      <c r="A24" t="s">
        <v>37</v>
      </c>
      <c r="B24" t="s">
        <v>38</v>
      </c>
      <c r="C24" t="s">
        <v>8</v>
      </c>
      <c r="D24" t="s">
        <v>8</v>
      </c>
      <c r="E24" s="15">
        <v>16.329999999999998</v>
      </c>
      <c r="F24" s="18">
        <f t="shared" si="1"/>
        <v>17.779287499999999</v>
      </c>
      <c r="G24" s="15">
        <f t="shared" si="13"/>
        <v>18.738674999999997</v>
      </c>
      <c r="H24" s="15">
        <f t="shared" si="12"/>
        <v>0.95938749999999828</v>
      </c>
      <c r="I24" s="11">
        <v>122</v>
      </c>
      <c r="J24" s="15">
        <f t="shared" si="4"/>
        <v>117.04527499999979</v>
      </c>
      <c r="K24" s="16">
        <f t="shared" si="0"/>
        <v>42721.525374999925</v>
      </c>
    </row>
    <row r="25" spans="1:11" x14ac:dyDescent="0.25">
      <c r="A25" t="s">
        <v>39</v>
      </c>
      <c r="B25" t="s">
        <v>40</v>
      </c>
      <c r="C25" t="s">
        <v>8</v>
      </c>
      <c r="D25" t="s">
        <v>8</v>
      </c>
      <c r="E25" s="15">
        <v>15</v>
      </c>
      <c r="F25" s="18">
        <f t="shared" si="1"/>
        <v>16.331250000000001</v>
      </c>
      <c r="G25" s="15">
        <f t="shared" si="13"/>
        <v>17.212499999999999</v>
      </c>
      <c r="H25" s="15">
        <f t="shared" si="12"/>
        <v>0.88124999999999787</v>
      </c>
      <c r="I25" s="11">
        <v>122</v>
      </c>
      <c r="J25" s="15">
        <f t="shared" si="4"/>
        <v>107.51249999999973</v>
      </c>
      <c r="K25" s="16">
        <f t="shared" si="0"/>
        <v>39242.062499999905</v>
      </c>
    </row>
    <row r="26" spans="1:11" x14ac:dyDescent="0.25">
      <c r="A26" t="s">
        <v>41</v>
      </c>
      <c r="B26" t="s">
        <v>42</v>
      </c>
      <c r="C26" t="s">
        <v>8</v>
      </c>
      <c r="D26" t="s">
        <v>8</v>
      </c>
      <c r="E26" s="17">
        <v>30</v>
      </c>
      <c r="F26" s="17">
        <f t="shared" si="1"/>
        <v>32.662500000000001</v>
      </c>
      <c r="G26" s="17">
        <f t="shared" si="13"/>
        <v>34.424999999999997</v>
      </c>
      <c r="H26" s="17">
        <f t="shared" si="12"/>
        <v>1.7624999999999957</v>
      </c>
      <c r="I26" s="11">
        <v>232</v>
      </c>
      <c r="J26" s="15">
        <f t="shared" si="4"/>
        <v>408.89999999999901</v>
      </c>
      <c r="K26" s="16">
        <f t="shared" si="0"/>
        <v>149248.49999999965</v>
      </c>
    </row>
    <row r="27" spans="1:11" x14ac:dyDescent="0.25">
      <c r="A27" t="s">
        <v>43</v>
      </c>
      <c r="B27" t="s">
        <v>44</v>
      </c>
      <c r="C27" t="s">
        <v>8</v>
      </c>
      <c r="D27" t="s">
        <v>8</v>
      </c>
      <c r="E27" s="15">
        <v>29.95</v>
      </c>
      <c r="F27" s="18">
        <f t="shared" ref="F27:F48" si="14">E27+E27*$F$7</f>
        <v>32.608062500000003</v>
      </c>
      <c r="G27" s="15">
        <f t="shared" ref="G27:G52" si="15">E27+E27*$G$7</f>
        <v>34.367624999999997</v>
      </c>
      <c r="H27" s="15">
        <f t="shared" ref="H27:H52" si="16">G27-F27</f>
        <v>1.7595624999999941</v>
      </c>
      <c r="I27" s="14">
        <v>1250</v>
      </c>
      <c r="J27" s="15">
        <f t="shared" si="4"/>
        <v>2199.4531249999927</v>
      </c>
      <c r="K27" s="16">
        <f t="shared" si="0"/>
        <v>802800.39062499732</v>
      </c>
    </row>
    <row r="28" spans="1:11" x14ac:dyDescent="0.25">
      <c r="A28" t="s">
        <v>98</v>
      </c>
      <c r="B28" t="s">
        <v>45</v>
      </c>
      <c r="C28" t="s">
        <v>8</v>
      </c>
      <c r="D28" t="s">
        <v>8</v>
      </c>
      <c r="E28" s="17">
        <v>19</v>
      </c>
      <c r="F28" s="17">
        <f t="shared" si="14"/>
        <v>20.686250000000001</v>
      </c>
      <c r="G28" s="17">
        <f t="shared" si="15"/>
        <v>21.802499999999998</v>
      </c>
      <c r="H28" s="17">
        <f t="shared" si="16"/>
        <v>1.1162499999999973</v>
      </c>
      <c r="I28" s="11">
        <v>313</v>
      </c>
      <c r="J28" s="15">
        <f t="shared" si="4"/>
        <v>349.38624999999917</v>
      </c>
      <c r="K28" s="16">
        <f t="shared" si="0"/>
        <v>127525.98124999969</v>
      </c>
    </row>
    <row r="29" spans="1:11" s="11" customFormat="1" x14ac:dyDescent="0.25">
      <c r="A29" s="11" t="s">
        <v>46</v>
      </c>
      <c r="B29" s="11" t="s">
        <v>49</v>
      </c>
      <c r="C29" s="11" t="s">
        <v>8</v>
      </c>
      <c r="D29" s="11" t="s">
        <v>8</v>
      </c>
      <c r="E29" s="17">
        <v>30</v>
      </c>
      <c r="F29" s="17">
        <f t="shared" si="14"/>
        <v>32.662500000000001</v>
      </c>
      <c r="G29" s="17">
        <f t="shared" si="15"/>
        <v>34.424999999999997</v>
      </c>
      <c r="H29" s="17">
        <f t="shared" si="16"/>
        <v>1.7624999999999957</v>
      </c>
      <c r="I29" s="11">
        <v>114</v>
      </c>
      <c r="J29" s="15">
        <f t="shared" si="4"/>
        <v>200.9249999999995</v>
      </c>
      <c r="K29" s="16">
        <f t="shared" si="0"/>
        <v>73337.624999999811</v>
      </c>
    </row>
    <row r="30" spans="1:11" x14ac:dyDescent="0.25">
      <c r="A30" t="s">
        <v>47</v>
      </c>
      <c r="B30" t="s">
        <v>48</v>
      </c>
      <c r="C30" t="s">
        <v>8</v>
      </c>
      <c r="D30" t="s">
        <v>8</v>
      </c>
      <c r="E30" s="17">
        <v>30</v>
      </c>
      <c r="F30" s="17">
        <f t="shared" si="14"/>
        <v>32.662500000000001</v>
      </c>
      <c r="G30" s="17">
        <f t="shared" si="15"/>
        <v>34.424999999999997</v>
      </c>
      <c r="H30" s="17">
        <f t="shared" si="16"/>
        <v>1.7624999999999957</v>
      </c>
      <c r="I30" s="11">
        <v>330</v>
      </c>
      <c r="J30" s="15">
        <f t="shared" si="4"/>
        <v>581.62499999999864</v>
      </c>
      <c r="K30" s="16">
        <f t="shared" si="0"/>
        <v>212293.12499999951</v>
      </c>
    </row>
    <row r="31" spans="1:11" x14ac:dyDescent="0.25">
      <c r="A31" t="s">
        <v>100</v>
      </c>
      <c r="B31" t="s">
        <v>50</v>
      </c>
      <c r="C31" t="s">
        <v>8</v>
      </c>
      <c r="D31" t="s">
        <v>8</v>
      </c>
      <c r="E31" s="17">
        <v>15</v>
      </c>
      <c r="F31" s="17">
        <f t="shared" si="14"/>
        <v>16.331250000000001</v>
      </c>
      <c r="G31" s="17">
        <f t="shared" si="15"/>
        <v>17.212499999999999</v>
      </c>
      <c r="H31" s="17">
        <f t="shared" si="16"/>
        <v>0.88124999999999787</v>
      </c>
      <c r="I31" s="11">
        <v>730</v>
      </c>
      <c r="J31" s="15">
        <f t="shared" si="4"/>
        <v>643.31249999999841</v>
      </c>
      <c r="K31" s="16">
        <f t="shared" si="0"/>
        <v>234809.06249999942</v>
      </c>
    </row>
    <row r="32" spans="1:11" x14ac:dyDescent="0.25">
      <c r="A32" t="s">
        <v>51</v>
      </c>
      <c r="B32" t="s">
        <v>52</v>
      </c>
      <c r="C32" t="s">
        <v>8</v>
      </c>
      <c r="D32" t="s">
        <v>8</v>
      </c>
      <c r="E32" s="17">
        <v>20.14</v>
      </c>
      <c r="F32" s="17">
        <f t="shared" si="14"/>
        <v>21.927424999999999</v>
      </c>
      <c r="G32" s="17">
        <f t="shared" si="15"/>
        <v>23.11065</v>
      </c>
      <c r="H32" s="17">
        <f t="shared" si="16"/>
        <v>1.1832250000000002</v>
      </c>
      <c r="I32" s="11">
        <v>72</v>
      </c>
      <c r="J32" s="15">
        <f t="shared" si="4"/>
        <v>85.192200000000014</v>
      </c>
      <c r="K32" s="16">
        <f t="shared" si="0"/>
        <v>31095.153000000006</v>
      </c>
    </row>
    <row r="33" spans="1:11" x14ac:dyDescent="0.25">
      <c r="A33" t="s">
        <v>53</v>
      </c>
      <c r="B33" t="s">
        <v>54</v>
      </c>
      <c r="C33" t="s">
        <v>8</v>
      </c>
      <c r="D33" t="s">
        <v>8</v>
      </c>
      <c r="E33" s="17">
        <v>35</v>
      </c>
      <c r="F33" s="17">
        <f t="shared" si="14"/>
        <v>38.106250000000003</v>
      </c>
      <c r="G33" s="17">
        <f t="shared" si="15"/>
        <v>40.162500000000001</v>
      </c>
      <c r="H33" s="17">
        <f t="shared" si="16"/>
        <v>2.0562499999999986</v>
      </c>
      <c r="I33" s="11">
        <v>178</v>
      </c>
      <c r="J33" s="15">
        <f t="shared" si="4"/>
        <v>366.01249999999976</v>
      </c>
      <c r="K33" s="16">
        <f t="shared" si="0"/>
        <v>133594.56249999991</v>
      </c>
    </row>
    <row r="34" spans="1:11" x14ac:dyDescent="0.25">
      <c r="A34" s="13" t="s">
        <v>60</v>
      </c>
      <c r="B34" s="13" t="s">
        <v>61</v>
      </c>
      <c r="C34" s="13" t="s">
        <v>8</v>
      </c>
      <c r="D34" s="13" t="s">
        <v>8</v>
      </c>
      <c r="E34" s="17">
        <v>25</v>
      </c>
      <c r="F34" s="17">
        <f t="shared" si="14"/>
        <v>27.21875</v>
      </c>
      <c r="G34" s="17">
        <f t="shared" si="15"/>
        <v>28.6875</v>
      </c>
      <c r="H34" s="17">
        <f t="shared" si="16"/>
        <v>1.46875</v>
      </c>
      <c r="I34">
        <v>264</v>
      </c>
      <c r="J34" s="15">
        <f t="shared" si="4"/>
        <v>387.75</v>
      </c>
      <c r="K34" s="16">
        <f t="shared" si="0"/>
        <v>141528.75</v>
      </c>
    </row>
    <row r="35" spans="1:11" x14ac:dyDescent="0.25">
      <c r="A35" s="13" t="s">
        <v>62</v>
      </c>
      <c r="B35" s="13" t="s">
        <v>63</v>
      </c>
      <c r="C35" s="13" t="s">
        <v>8</v>
      </c>
      <c r="D35" s="13" t="s">
        <v>8</v>
      </c>
      <c r="E35" s="17">
        <v>29.99</v>
      </c>
      <c r="F35" s="17">
        <f t="shared" si="14"/>
        <v>32.651612499999999</v>
      </c>
      <c r="G35" s="17">
        <f t="shared" si="15"/>
        <v>34.413525</v>
      </c>
      <c r="H35" s="17">
        <f t="shared" si="16"/>
        <v>1.7619125000000011</v>
      </c>
      <c r="I35">
        <v>291</v>
      </c>
      <c r="J35" s="15">
        <f t="shared" si="4"/>
        <v>512.7165375000003</v>
      </c>
      <c r="K35" s="16">
        <f t="shared" si="0"/>
        <v>187141.53618750011</v>
      </c>
    </row>
    <row r="36" spans="1:11" x14ac:dyDescent="0.25">
      <c r="A36" s="13" t="s">
        <v>64</v>
      </c>
      <c r="B36" s="13" t="s">
        <v>65</v>
      </c>
      <c r="C36" s="13" t="s">
        <v>8</v>
      </c>
      <c r="D36" s="13" t="s">
        <v>8</v>
      </c>
      <c r="E36" s="17">
        <v>25</v>
      </c>
      <c r="F36" s="17">
        <f t="shared" si="14"/>
        <v>27.21875</v>
      </c>
      <c r="G36" s="17">
        <f t="shared" si="15"/>
        <v>28.6875</v>
      </c>
      <c r="H36" s="17">
        <f t="shared" si="16"/>
        <v>1.46875</v>
      </c>
      <c r="I36">
        <v>597</v>
      </c>
      <c r="J36" s="15">
        <f t="shared" si="4"/>
        <v>876.84375</v>
      </c>
      <c r="K36" s="16">
        <f t="shared" si="0"/>
        <v>320047.96875</v>
      </c>
    </row>
    <row r="37" spans="1:11" x14ac:dyDescent="0.25">
      <c r="A37" s="13" t="s">
        <v>66</v>
      </c>
      <c r="B37" s="13" t="s">
        <v>67</v>
      </c>
      <c r="C37" s="13" t="s">
        <v>8</v>
      </c>
      <c r="D37" s="13" t="s">
        <v>8</v>
      </c>
      <c r="E37" s="17">
        <v>31</v>
      </c>
      <c r="F37" s="17">
        <f t="shared" si="14"/>
        <v>33.751249999999999</v>
      </c>
      <c r="G37" s="17">
        <f t="shared" si="15"/>
        <v>35.572499999999998</v>
      </c>
      <c r="H37" s="17">
        <f t="shared" si="16"/>
        <v>1.8212499999999991</v>
      </c>
      <c r="I37">
        <v>761</v>
      </c>
      <c r="J37" s="15">
        <f t="shared" si="4"/>
        <v>1385.9712499999994</v>
      </c>
      <c r="K37" s="16">
        <f t="shared" si="0"/>
        <v>505879.50624999974</v>
      </c>
    </row>
    <row r="38" spans="1:11" x14ac:dyDescent="0.25">
      <c r="A38" s="13" t="s">
        <v>68</v>
      </c>
      <c r="B38" s="13" t="s">
        <v>69</v>
      </c>
      <c r="C38" s="13" t="s">
        <v>8</v>
      </c>
      <c r="D38" s="13" t="s">
        <v>8</v>
      </c>
      <c r="E38" s="17">
        <f>35.93/(1+F7)</f>
        <v>33.001148105625717</v>
      </c>
      <c r="F38" s="17">
        <f t="shared" si="14"/>
        <v>35.93</v>
      </c>
      <c r="G38" s="17">
        <f t="shared" si="15"/>
        <v>37.868817451205508</v>
      </c>
      <c r="H38" s="17">
        <f t="shared" si="16"/>
        <v>1.9388174512055087</v>
      </c>
      <c r="I38">
        <v>628</v>
      </c>
      <c r="J38" s="15">
        <f t="shared" si="4"/>
        <v>1217.5773593570595</v>
      </c>
      <c r="K38" s="16">
        <f t="shared" si="0"/>
        <v>444415.73616532673</v>
      </c>
    </row>
    <row r="39" spans="1:11" x14ac:dyDescent="0.25">
      <c r="A39" s="13" t="s">
        <v>97</v>
      </c>
      <c r="B39" s="13" t="s">
        <v>70</v>
      </c>
      <c r="C39" s="13" t="s">
        <v>8</v>
      </c>
      <c r="D39" s="13" t="s">
        <v>8</v>
      </c>
      <c r="E39" s="15">
        <v>15</v>
      </c>
      <c r="F39" s="17">
        <f t="shared" si="14"/>
        <v>16.331250000000001</v>
      </c>
      <c r="G39" s="17">
        <f t="shared" si="15"/>
        <v>17.212499999999999</v>
      </c>
      <c r="H39" s="17">
        <f t="shared" si="16"/>
        <v>0.88124999999999787</v>
      </c>
      <c r="I39">
        <v>532</v>
      </c>
      <c r="J39" s="15">
        <f t="shared" si="4"/>
        <v>468.82499999999885</v>
      </c>
      <c r="K39" s="16">
        <f t="shared" si="0"/>
        <v>171121.12499999959</v>
      </c>
    </row>
    <row r="40" spans="1:11" x14ac:dyDescent="0.25">
      <c r="A40" s="13" t="s">
        <v>71</v>
      </c>
      <c r="B40" s="13" t="s">
        <v>72</v>
      </c>
      <c r="C40" s="13" t="s">
        <v>8</v>
      </c>
      <c r="D40" s="13" t="s">
        <v>8</v>
      </c>
      <c r="E40" s="15">
        <v>28</v>
      </c>
      <c r="F40" s="17">
        <f t="shared" si="14"/>
        <v>30.484999999999999</v>
      </c>
      <c r="G40" s="17">
        <f t="shared" si="15"/>
        <v>32.130000000000003</v>
      </c>
      <c r="H40" s="17">
        <f t="shared" si="16"/>
        <v>1.6450000000000031</v>
      </c>
      <c r="I40">
        <v>261</v>
      </c>
      <c r="J40" s="15">
        <f t="shared" si="4"/>
        <v>429.34500000000082</v>
      </c>
      <c r="K40" s="16">
        <f t="shared" si="0"/>
        <v>156710.92500000031</v>
      </c>
    </row>
    <row r="41" spans="1:11" x14ac:dyDescent="0.25">
      <c r="A41" s="13" t="s">
        <v>73</v>
      </c>
      <c r="B41" s="13" t="s">
        <v>74</v>
      </c>
      <c r="C41" s="13" t="s">
        <v>8</v>
      </c>
      <c r="D41" s="13" t="s">
        <v>8</v>
      </c>
      <c r="E41" s="17">
        <f>13.07/(1+F7)</f>
        <v>12.004592422502869</v>
      </c>
      <c r="F41" s="17">
        <f t="shared" si="14"/>
        <v>13.069999999999999</v>
      </c>
      <c r="G41" s="17">
        <f t="shared" si="15"/>
        <v>13.775269804822042</v>
      </c>
      <c r="H41" s="17">
        <f t="shared" si="16"/>
        <v>0.70526980482204316</v>
      </c>
      <c r="I41">
        <v>647</v>
      </c>
      <c r="J41" s="15">
        <f t="shared" si="4"/>
        <v>456.3095637198619</v>
      </c>
      <c r="K41" s="16">
        <f t="shared" si="0"/>
        <v>166552.99075774959</v>
      </c>
    </row>
    <row r="42" spans="1:11" x14ac:dyDescent="0.25">
      <c r="A42" s="13" t="s">
        <v>75</v>
      </c>
      <c r="B42" s="13" t="s">
        <v>76</v>
      </c>
      <c r="C42" s="13" t="s">
        <v>8</v>
      </c>
      <c r="D42" s="13" t="s">
        <v>8</v>
      </c>
      <c r="E42" s="15">
        <v>33.75</v>
      </c>
      <c r="F42" s="17">
        <f t="shared" si="14"/>
        <v>36.745312499999997</v>
      </c>
      <c r="G42" s="17">
        <f t="shared" si="15"/>
        <v>38.728124999999999</v>
      </c>
      <c r="H42" s="17">
        <f t="shared" si="16"/>
        <v>1.9828125000000014</v>
      </c>
      <c r="I42">
        <v>194</v>
      </c>
      <c r="J42" s="15">
        <f t="shared" si="4"/>
        <v>384.66562500000026</v>
      </c>
      <c r="K42" s="16">
        <f t="shared" si="0"/>
        <v>140402.95312500009</v>
      </c>
    </row>
    <row r="43" spans="1:11" x14ac:dyDescent="0.25">
      <c r="A43" s="13" t="s">
        <v>77</v>
      </c>
      <c r="B43" s="13" t="s">
        <v>78</v>
      </c>
      <c r="C43" s="13" t="s">
        <v>8</v>
      </c>
      <c r="D43" s="13" t="s">
        <v>8</v>
      </c>
      <c r="E43" s="15">
        <f>27.22/(1+F7)</f>
        <v>25.001148105625713</v>
      </c>
      <c r="F43" s="15">
        <v>27.22</v>
      </c>
      <c r="G43" s="17">
        <f t="shared" si="15"/>
        <v>28.688817451205505</v>
      </c>
      <c r="H43" s="17">
        <f t="shared" si="16"/>
        <v>1.4688174512055063</v>
      </c>
      <c r="I43" s="14">
        <v>1015</v>
      </c>
      <c r="J43" s="15">
        <f t="shared" si="4"/>
        <v>1490.849712973589</v>
      </c>
      <c r="K43" s="16">
        <f t="shared" si="0"/>
        <v>544160.14523536002</v>
      </c>
    </row>
    <row r="44" spans="1:11" x14ac:dyDescent="0.25">
      <c r="A44" s="13" t="s">
        <v>79</v>
      </c>
      <c r="B44" s="13" t="s">
        <v>80</v>
      </c>
      <c r="C44" s="13" t="s">
        <v>8</v>
      </c>
      <c r="D44" s="13" t="s">
        <v>8</v>
      </c>
      <c r="E44" s="15">
        <v>30</v>
      </c>
      <c r="F44" s="17">
        <f t="shared" si="14"/>
        <v>32.662500000000001</v>
      </c>
      <c r="G44" s="17">
        <f t="shared" si="15"/>
        <v>34.424999999999997</v>
      </c>
      <c r="H44" s="17">
        <f t="shared" si="16"/>
        <v>1.7624999999999957</v>
      </c>
      <c r="I44" s="14">
        <v>1331</v>
      </c>
      <c r="J44" s="15">
        <f t="shared" si="4"/>
        <v>2345.8874999999944</v>
      </c>
      <c r="K44" s="16">
        <f t="shared" si="0"/>
        <v>856248.9374999979</v>
      </c>
    </row>
    <row r="45" spans="1:11" x14ac:dyDescent="0.25">
      <c r="A45" s="13" t="s">
        <v>101</v>
      </c>
      <c r="B45" s="13" t="s">
        <v>81</v>
      </c>
      <c r="C45" s="13" t="s">
        <v>8</v>
      </c>
      <c r="D45" s="13" t="s">
        <v>8</v>
      </c>
      <c r="E45" s="15">
        <v>25</v>
      </c>
      <c r="F45" s="17">
        <f t="shared" si="14"/>
        <v>27.21875</v>
      </c>
      <c r="G45" s="17">
        <f t="shared" si="15"/>
        <v>28.6875</v>
      </c>
      <c r="H45" s="17">
        <f t="shared" si="16"/>
        <v>1.46875</v>
      </c>
      <c r="I45">
        <v>325</v>
      </c>
      <c r="J45" s="15">
        <f t="shared" si="4"/>
        <v>477.34375</v>
      </c>
      <c r="K45" s="16">
        <f t="shared" si="0"/>
        <v>174230.46875</v>
      </c>
    </row>
    <row r="46" spans="1:11" x14ac:dyDescent="0.25">
      <c r="A46" s="13" t="s">
        <v>82</v>
      </c>
      <c r="B46" s="13" t="s">
        <v>83</v>
      </c>
      <c r="C46" s="13" t="s">
        <v>8</v>
      </c>
      <c r="D46" s="13" t="s">
        <v>8</v>
      </c>
      <c r="E46" s="15">
        <v>35</v>
      </c>
      <c r="F46" s="17">
        <f t="shared" si="14"/>
        <v>38.106250000000003</v>
      </c>
      <c r="G46" s="17">
        <f t="shared" si="15"/>
        <v>40.162500000000001</v>
      </c>
      <c r="H46" s="17">
        <f t="shared" si="16"/>
        <v>2.0562499999999986</v>
      </c>
      <c r="I46">
        <v>610</v>
      </c>
      <c r="J46" s="15">
        <f t="shared" si="4"/>
        <v>1254.3124999999991</v>
      </c>
      <c r="K46" s="16">
        <f t="shared" si="0"/>
        <v>457824.06249999965</v>
      </c>
    </row>
    <row r="47" spans="1:11" x14ac:dyDescent="0.25">
      <c r="A47" s="13" t="s">
        <v>84</v>
      </c>
      <c r="B47" s="13" t="s">
        <v>85</v>
      </c>
      <c r="C47" s="13" t="s">
        <v>8</v>
      </c>
      <c r="D47" s="13" t="s">
        <v>8</v>
      </c>
      <c r="E47" s="15">
        <v>25</v>
      </c>
      <c r="F47" s="17">
        <f t="shared" si="14"/>
        <v>27.21875</v>
      </c>
      <c r="G47" s="17">
        <f t="shared" si="15"/>
        <v>28.6875</v>
      </c>
      <c r="H47" s="17">
        <f t="shared" si="16"/>
        <v>1.46875</v>
      </c>
      <c r="I47">
        <v>240</v>
      </c>
      <c r="J47" s="15">
        <f t="shared" si="4"/>
        <v>352.5</v>
      </c>
      <c r="K47" s="16">
        <f t="shared" si="0"/>
        <v>128662.5</v>
      </c>
    </row>
    <row r="48" spans="1:11" x14ac:dyDescent="0.25">
      <c r="A48" s="13" t="s">
        <v>86</v>
      </c>
      <c r="B48" s="13" t="s">
        <v>87</v>
      </c>
      <c r="C48" s="13" t="s">
        <v>8</v>
      </c>
      <c r="D48" s="13" t="s">
        <v>8</v>
      </c>
      <c r="E48" s="15">
        <v>25</v>
      </c>
      <c r="F48" s="17">
        <f t="shared" si="14"/>
        <v>27.21875</v>
      </c>
      <c r="G48" s="17">
        <f t="shared" si="15"/>
        <v>28.6875</v>
      </c>
      <c r="H48" s="17">
        <f t="shared" si="16"/>
        <v>1.46875</v>
      </c>
      <c r="I48">
        <v>426</v>
      </c>
      <c r="J48" s="15">
        <f t="shared" si="4"/>
        <v>625.6875</v>
      </c>
      <c r="K48" s="16">
        <f t="shared" si="0"/>
        <v>228375.9375</v>
      </c>
    </row>
    <row r="49" spans="1:11" x14ac:dyDescent="0.25">
      <c r="A49" s="13" t="s">
        <v>88</v>
      </c>
      <c r="B49" s="13" t="s">
        <v>89</v>
      </c>
      <c r="C49" s="13" t="s">
        <v>8</v>
      </c>
      <c r="D49" s="13" t="s">
        <v>8</v>
      </c>
      <c r="E49" s="15">
        <v>45</v>
      </c>
      <c r="F49" s="15">
        <v>48.99</v>
      </c>
      <c r="G49" s="17">
        <f t="shared" si="15"/>
        <v>51.637500000000003</v>
      </c>
      <c r="H49" s="17">
        <f t="shared" si="16"/>
        <v>2.6475000000000009</v>
      </c>
      <c r="I49">
        <v>170</v>
      </c>
      <c r="J49" s="15">
        <f t="shared" si="4"/>
        <v>450.07500000000016</v>
      </c>
      <c r="K49" s="16">
        <f t="shared" si="0"/>
        <v>164277.37500000006</v>
      </c>
    </row>
    <row r="50" spans="1:11" x14ac:dyDescent="0.25">
      <c r="A50" s="13" t="s">
        <v>90</v>
      </c>
      <c r="B50" s="13" t="s">
        <v>91</v>
      </c>
      <c r="C50" s="13" t="s">
        <v>92</v>
      </c>
      <c r="D50" s="13" t="s">
        <v>8</v>
      </c>
      <c r="E50" s="15">
        <v>2</v>
      </c>
      <c r="F50" s="15">
        <v>2.1800000000000002</v>
      </c>
      <c r="G50" s="17">
        <f t="shared" si="15"/>
        <v>2.2949999999999999</v>
      </c>
      <c r="H50" s="17">
        <f t="shared" si="16"/>
        <v>0.11499999999999977</v>
      </c>
      <c r="I50">
        <v>183</v>
      </c>
      <c r="J50" s="15">
        <f t="shared" si="4"/>
        <v>21.044999999999959</v>
      </c>
      <c r="K50" s="16">
        <f t="shared" si="0"/>
        <v>7681.4249999999847</v>
      </c>
    </row>
    <row r="51" spans="1:11" x14ac:dyDescent="0.25">
      <c r="A51" s="13" t="s">
        <v>93</v>
      </c>
      <c r="B51" s="13" t="s">
        <v>94</v>
      </c>
      <c r="C51" s="13" t="s">
        <v>8</v>
      </c>
      <c r="D51" s="13" t="s">
        <v>8</v>
      </c>
      <c r="E51" s="15">
        <v>29</v>
      </c>
      <c r="F51" s="17">
        <f t="shared" ref="F51:F52" si="17">E51+E51*$F$7</f>
        <v>31.57375</v>
      </c>
      <c r="G51" s="17">
        <f t="shared" si="15"/>
        <v>33.277500000000003</v>
      </c>
      <c r="H51" s="17">
        <f t="shared" si="16"/>
        <v>1.703750000000003</v>
      </c>
      <c r="I51" s="14">
        <v>1083</v>
      </c>
      <c r="J51" s="15">
        <f t="shared" si="4"/>
        <v>1845.1612500000033</v>
      </c>
      <c r="K51" s="16">
        <f t="shared" si="0"/>
        <v>673483.85625000123</v>
      </c>
    </row>
    <row r="52" spans="1:11" x14ac:dyDescent="0.25">
      <c r="A52" s="13" t="s">
        <v>95</v>
      </c>
      <c r="B52" s="13" t="s">
        <v>96</v>
      </c>
      <c r="C52" s="13" t="s">
        <v>8</v>
      </c>
      <c r="D52" s="13" t="s">
        <v>8</v>
      </c>
      <c r="E52" s="15">
        <v>25</v>
      </c>
      <c r="F52" s="17">
        <f t="shared" si="17"/>
        <v>27.21875</v>
      </c>
      <c r="G52" s="17">
        <f t="shared" si="15"/>
        <v>28.6875</v>
      </c>
      <c r="H52" s="17">
        <f t="shared" si="16"/>
        <v>1.46875</v>
      </c>
      <c r="I52">
        <v>669</v>
      </c>
      <c r="J52" s="15">
        <f t="shared" si="4"/>
        <v>982.59375</v>
      </c>
      <c r="K52" s="16">
        <f t="shared" si="0"/>
        <v>358646.71875</v>
      </c>
    </row>
    <row r="54" spans="1:11" x14ac:dyDescent="0.25">
      <c r="A54" t="s">
        <v>102</v>
      </c>
      <c r="I54">
        <f>SUM(I11:I52)</f>
        <v>16200</v>
      </c>
      <c r="J54" s="15">
        <f>SUM(J11:J52)</f>
        <v>24181.910161050495</v>
      </c>
      <c r="K54" s="15">
        <f>SUM(K11:K52)</f>
        <v>8826397.208783431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1" sqref="B21"/>
    </sheetView>
  </sheetViews>
  <sheetFormatPr defaultRowHeight="15" x14ac:dyDescent="0.25"/>
  <cols>
    <col min="1" max="1" width="70.140625" bestFit="1" customWidth="1"/>
    <col min="2" max="2" width="31.7109375" customWidth="1"/>
    <col min="3" max="4" width="25.28515625" customWidth="1"/>
  </cols>
  <sheetData>
    <row r="1" spans="1:6" s="13" customFormat="1" ht="21" x14ac:dyDescent="0.35">
      <c r="A1" s="7" t="s">
        <v>55</v>
      </c>
    </row>
    <row r="2" spans="1:6" s="13" customFormat="1" ht="18.75" x14ac:dyDescent="0.3">
      <c r="A2" s="8" t="s">
        <v>56</v>
      </c>
    </row>
    <row r="3" spans="1:6" ht="15.75" thickBot="1" x14ac:dyDescent="0.3">
      <c r="A3" s="12" t="s">
        <v>57</v>
      </c>
      <c r="B3" s="9"/>
      <c r="C3" s="9"/>
      <c r="D3" s="9"/>
      <c r="E3" s="9"/>
      <c r="F3" s="9"/>
    </row>
    <row r="5" spans="1:6" ht="63" customHeight="1" x14ac:dyDescent="0.25">
      <c r="A5" s="19" t="s">
        <v>106</v>
      </c>
      <c r="B5" t="s">
        <v>108</v>
      </c>
    </row>
    <row r="6" spans="1:6" x14ac:dyDescent="0.25">
      <c r="A6" s="20" t="s">
        <v>79</v>
      </c>
      <c r="B6" s="21">
        <v>1331</v>
      </c>
    </row>
    <row r="7" spans="1:6" x14ac:dyDescent="0.25">
      <c r="A7" s="20" t="s">
        <v>43</v>
      </c>
      <c r="B7" s="21">
        <v>1250</v>
      </c>
    </row>
    <row r="8" spans="1:6" x14ac:dyDescent="0.25">
      <c r="A8" s="20" t="s">
        <v>93</v>
      </c>
      <c r="B8" s="21">
        <v>1083</v>
      </c>
    </row>
    <row r="9" spans="1:6" x14ac:dyDescent="0.25">
      <c r="A9" s="20" t="s">
        <v>77</v>
      </c>
      <c r="B9" s="21">
        <v>1015</v>
      </c>
    </row>
    <row r="10" spans="1:6" x14ac:dyDescent="0.25">
      <c r="A10" s="20" t="s">
        <v>15</v>
      </c>
      <c r="B10" s="21">
        <v>795</v>
      </c>
    </row>
    <row r="11" spans="1:6" x14ac:dyDescent="0.25">
      <c r="A11" s="20" t="s">
        <v>66</v>
      </c>
      <c r="B11" s="21">
        <v>761</v>
      </c>
    </row>
    <row r="12" spans="1:6" x14ac:dyDescent="0.25">
      <c r="A12" s="20" t="s">
        <v>100</v>
      </c>
      <c r="B12" s="21">
        <v>730</v>
      </c>
    </row>
    <row r="13" spans="1:6" x14ac:dyDescent="0.25">
      <c r="A13" s="20" t="s">
        <v>95</v>
      </c>
      <c r="B13" s="21">
        <v>669</v>
      </c>
    </row>
    <row r="14" spans="1:6" x14ac:dyDescent="0.25">
      <c r="A14" s="20" t="s">
        <v>73</v>
      </c>
      <c r="B14" s="21">
        <v>647</v>
      </c>
    </row>
    <row r="15" spans="1:6" x14ac:dyDescent="0.25">
      <c r="A15" s="20" t="s">
        <v>68</v>
      </c>
      <c r="B15" s="21">
        <v>628</v>
      </c>
    </row>
    <row r="16" spans="1:6" x14ac:dyDescent="0.25">
      <c r="A16" s="20" t="s">
        <v>82</v>
      </c>
      <c r="B16" s="21">
        <v>610</v>
      </c>
    </row>
    <row r="17" spans="1:2" x14ac:dyDescent="0.25">
      <c r="A17" s="20" t="s">
        <v>64</v>
      </c>
      <c r="B17" s="21">
        <v>597</v>
      </c>
    </row>
    <row r="18" spans="1:2" x14ac:dyDescent="0.25">
      <c r="A18" s="20" t="s">
        <v>97</v>
      </c>
      <c r="B18" s="21">
        <v>532</v>
      </c>
    </row>
    <row r="19" spans="1:2" x14ac:dyDescent="0.25">
      <c r="A19" s="20" t="s">
        <v>86</v>
      </c>
      <c r="B19" s="21">
        <v>426</v>
      </c>
    </row>
    <row r="20" spans="1:2" x14ac:dyDescent="0.25">
      <c r="A20" s="20" t="s">
        <v>47</v>
      </c>
      <c r="B20" s="21">
        <v>330</v>
      </c>
    </row>
    <row r="21" spans="1:2" x14ac:dyDescent="0.25">
      <c r="A21" s="20" t="s">
        <v>101</v>
      </c>
      <c r="B21" s="21">
        <v>325</v>
      </c>
    </row>
    <row r="22" spans="1:2" x14ac:dyDescent="0.25">
      <c r="A22" s="20" t="s">
        <v>17</v>
      </c>
      <c r="B22" s="21">
        <v>316</v>
      </c>
    </row>
    <row r="23" spans="1:2" x14ac:dyDescent="0.25">
      <c r="A23" s="20" t="s">
        <v>98</v>
      </c>
      <c r="B23" s="21">
        <v>313</v>
      </c>
    </row>
    <row r="24" spans="1:2" x14ac:dyDescent="0.25">
      <c r="A24" s="20" t="s">
        <v>62</v>
      </c>
      <c r="B24" s="21">
        <v>291</v>
      </c>
    </row>
    <row r="25" spans="1:2" x14ac:dyDescent="0.25">
      <c r="A25" s="20" t="s">
        <v>60</v>
      </c>
      <c r="B25" s="21">
        <v>264</v>
      </c>
    </row>
    <row r="26" spans="1:2" x14ac:dyDescent="0.25">
      <c r="A26" s="20" t="s">
        <v>71</v>
      </c>
      <c r="B26" s="21">
        <v>261</v>
      </c>
    </row>
    <row r="27" spans="1:2" x14ac:dyDescent="0.25">
      <c r="A27" s="20" t="s">
        <v>84</v>
      </c>
      <c r="B27" s="21">
        <v>240</v>
      </c>
    </row>
    <row r="28" spans="1:2" x14ac:dyDescent="0.25">
      <c r="A28" s="20" t="s">
        <v>41</v>
      </c>
      <c r="B28" s="21">
        <v>232</v>
      </c>
    </row>
    <row r="29" spans="1:2" x14ac:dyDescent="0.25">
      <c r="A29" s="20" t="s">
        <v>19</v>
      </c>
      <c r="B29" s="21">
        <v>221</v>
      </c>
    </row>
    <row r="30" spans="1:2" x14ac:dyDescent="0.25">
      <c r="A30" s="20" t="s">
        <v>21</v>
      </c>
      <c r="B30" s="21">
        <v>209</v>
      </c>
    </row>
    <row r="31" spans="1:2" x14ac:dyDescent="0.25">
      <c r="A31" s="20" t="s">
        <v>13</v>
      </c>
      <c r="B31" s="21">
        <v>209</v>
      </c>
    </row>
    <row r="32" spans="1:2" x14ac:dyDescent="0.25">
      <c r="A32" s="20" t="s">
        <v>75</v>
      </c>
      <c r="B32" s="21">
        <v>194</v>
      </c>
    </row>
    <row r="33" spans="1:2" x14ac:dyDescent="0.25">
      <c r="A33" s="20" t="s">
        <v>90</v>
      </c>
      <c r="B33" s="21">
        <v>183</v>
      </c>
    </row>
    <row r="34" spans="1:2" x14ac:dyDescent="0.25">
      <c r="A34" s="20" t="s">
        <v>53</v>
      </c>
      <c r="B34" s="21">
        <v>178</v>
      </c>
    </row>
    <row r="35" spans="1:2" x14ac:dyDescent="0.25">
      <c r="A35" s="20" t="s">
        <v>88</v>
      </c>
      <c r="B35" s="21">
        <v>170</v>
      </c>
    </row>
    <row r="36" spans="1:2" x14ac:dyDescent="0.25">
      <c r="A36" s="20" t="s">
        <v>27</v>
      </c>
      <c r="B36" s="21">
        <v>132</v>
      </c>
    </row>
    <row r="37" spans="1:2" x14ac:dyDescent="0.25">
      <c r="A37" s="20" t="s">
        <v>29</v>
      </c>
      <c r="B37" s="21">
        <v>132</v>
      </c>
    </row>
    <row r="38" spans="1:2" x14ac:dyDescent="0.25">
      <c r="A38" s="20" t="s">
        <v>39</v>
      </c>
      <c r="B38" s="21">
        <v>122</v>
      </c>
    </row>
    <row r="39" spans="1:2" x14ac:dyDescent="0.25">
      <c r="A39" s="20" t="s">
        <v>37</v>
      </c>
      <c r="B39" s="21">
        <v>122</v>
      </c>
    </row>
    <row r="40" spans="1:2" x14ac:dyDescent="0.25">
      <c r="A40" s="20" t="s">
        <v>35</v>
      </c>
      <c r="B40" s="21">
        <v>116</v>
      </c>
    </row>
    <row r="41" spans="1:2" x14ac:dyDescent="0.25">
      <c r="A41" s="20" t="s">
        <v>46</v>
      </c>
      <c r="B41" s="21">
        <v>114</v>
      </c>
    </row>
    <row r="42" spans="1:2" x14ac:dyDescent="0.25">
      <c r="A42" s="20" t="s">
        <v>33</v>
      </c>
      <c r="B42" s="21">
        <v>106</v>
      </c>
    </row>
    <row r="43" spans="1:2" x14ac:dyDescent="0.25">
      <c r="A43" s="20" t="s">
        <v>4</v>
      </c>
      <c r="B43" s="21">
        <v>100</v>
      </c>
    </row>
    <row r="44" spans="1:2" x14ac:dyDescent="0.25">
      <c r="A44" s="20" t="s">
        <v>51</v>
      </c>
      <c r="B44" s="21">
        <v>72</v>
      </c>
    </row>
    <row r="45" spans="1:2" x14ac:dyDescent="0.25">
      <c r="A45" s="20" t="s">
        <v>23</v>
      </c>
      <c r="B45" s="21">
        <v>64</v>
      </c>
    </row>
    <row r="46" spans="1:2" x14ac:dyDescent="0.25">
      <c r="A46" s="20" t="s">
        <v>31</v>
      </c>
      <c r="B46" s="21">
        <v>60</v>
      </c>
    </row>
    <row r="47" spans="1:2" x14ac:dyDescent="0.25">
      <c r="A47" s="20" t="s">
        <v>25</v>
      </c>
      <c r="B47" s="21">
        <v>50</v>
      </c>
    </row>
    <row r="48" spans="1:2" x14ac:dyDescent="0.25">
      <c r="A48" s="20" t="s">
        <v>107</v>
      </c>
      <c r="B48" s="21">
        <v>16200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Hotel Data</vt:lpstr>
      <vt:lpstr>Hotel Data 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Ballard</dc:creator>
  <cp:lastModifiedBy>Russell Ballard</cp:lastModifiedBy>
  <dcterms:created xsi:type="dcterms:W3CDTF">2017-07-15T18:35:43Z</dcterms:created>
  <dcterms:modified xsi:type="dcterms:W3CDTF">2017-07-17T22:10:23Z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433aab6e-1846-4493-a538-a196cee7db23</vt:lpwstr>
  </property>
</Properties>
</file>